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0" windowWidth="24240" windowHeight="12135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5" l="1"/>
  <c r="R3" i="5"/>
  <c r="Q4" i="10" l="1"/>
  <c r="R4" i="10" s="1"/>
  <c r="K4" i="10"/>
  <c r="L4" i="10" s="1"/>
  <c r="I4" i="10"/>
  <c r="S3" i="10"/>
  <c r="S4" i="10" l="1"/>
  <c r="F4" i="8" l="1"/>
  <c r="E4" i="8"/>
  <c r="T3" i="5"/>
  <c r="E4" i="3" l="1"/>
  <c r="F4" i="3" s="1"/>
  <c r="I4" i="3"/>
  <c r="J3" i="5"/>
  <c r="E5" i="2"/>
  <c r="K3" i="4"/>
  <c r="L4" i="8" l="1"/>
  <c r="M4" i="8"/>
  <c r="I4" i="8"/>
  <c r="G4" i="8"/>
  <c r="H4" i="8" s="1"/>
  <c r="O4" i="7"/>
  <c r="P4" i="7" s="1"/>
  <c r="V4" i="8" s="1"/>
  <c r="K4" i="7"/>
  <c r="L4" i="7" s="1"/>
  <c r="U4" i="8" s="1"/>
  <c r="G4" i="7"/>
  <c r="H4" i="7" s="1"/>
  <c r="T4" i="8" s="1"/>
  <c r="O4" i="6"/>
  <c r="P4" i="6" s="1"/>
  <c r="R4" i="8" s="1"/>
  <c r="K4" i="6"/>
  <c r="L4" i="6" s="1"/>
  <c r="Q4" i="8" s="1"/>
  <c r="G4" i="6"/>
  <c r="H4" i="6" s="1"/>
  <c r="P4" i="8" s="1"/>
  <c r="L4" i="3"/>
  <c r="M4" i="3" s="1"/>
  <c r="N4" i="3" s="1"/>
  <c r="I5" i="2"/>
  <c r="J4" i="8"/>
  <c r="K5" i="2"/>
  <c r="Q4" i="6" l="1"/>
  <c r="Q4" i="7"/>
  <c r="N4" i="8"/>
  <c r="O4" i="8" s="1"/>
  <c r="W4" i="8"/>
  <c r="S4" i="8"/>
  <c r="K4" i="8"/>
  <c r="P3" i="7"/>
  <c r="L3" i="7"/>
  <c r="H3" i="7"/>
  <c r="P3" i="6"/>
  <c r="L3" i="6"/>
  <c r="H3" i="6"/>
  <c r="M3" i="3"/>
  <c r="I3" i="3"/>
  <c r="F3" i="3"/>
  <c r="J4" i="2"/>
  <c r="K4" i="2" s="1"/>
  <c r="Q3" i="1"/>
  <c r="Q3" i="6" l="1"/>
  <c r="D4" i="8"/>
  <c r="N3" i="3"/>
  <c r="Q3" i="7"/>
</calcChain>
</file>

<file path=xl/sharedStrings.xml><?xml version="1.0" encoding="utf-8"?>
<sst xmlns="http://schemas.openxmlformats.org/spreadsheetml/2006/main" count="188" uniqueCount="118">
  <si>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</si>
  <si>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</si>
  <si>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</si>
  <si>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</si>
  <si>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</si>
  <si>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</si>
  <si>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</si>
  <si>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</si>
  <si>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</si>
  <si>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</si>
  <si>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</si>
  <si>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</si>
  <si>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</si>
  <si>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</si>
  <si>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</si>
  <si>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</si>
  <si>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</si>
  <si>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</si>
  <si>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</si>
  <si>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</si>
  <si>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</si>
  <si>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</si>
  <si>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</si>
  <si>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</si>
  <si>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</si>
  <si>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</si>
  <si>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</si>
  <si>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</si>
  <si>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</si>
  <si>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</si>
  <si>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</si>
  <si>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</si>
  <si>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</si>
  <si>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</si>
  <si>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</si>
  <si>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</si>
  <si>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</si>
  <si>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</si>
  <si>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</si>
  <si>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</si>
  <si>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</si>
  <si>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</si>
  <si>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</si>
  <si>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</si>
  <si>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</si>
  <si>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</si>
  <si>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</si>
  <si>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</si>
  <si>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</si>
  <si>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</si>
  <si>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</si>
  <si>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</si>
  <si>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</si>
  <si>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</si>
  <si>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</si>
  <si>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</si>
  <si>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</si>
  <si>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</si>
  <si>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</si>
  <si>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</si>
  <si>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</si>
  <si>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</si>
  <si>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</si>
  <si>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</si>
  <si>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</si>
  <si>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</si>
  <si>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</si>
  <si>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</si>
  <si>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</si>
  <si>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</si>
  <si>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</si>
  <si>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</si>
  <si>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</si>
  <si>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</si>
  <si>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</si>
  <si>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</si>
  <si>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</si>
  <si>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</si>
  <si>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</si>
  <si>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</si>
  <si>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</si>
  <si>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</si>
  <si>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</si>
  <si>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</si>
  <si>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</si>
  <si>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</si>
  <si>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</si>
  <si>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</si>
  <si>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</si>
  <si>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</si>
  <si>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</si>
  <si>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</si>
  <si>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</si>
  <si>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</si>
  <si>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</si>
  <si>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</si>
  <si>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</si>
  <si>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</si>
  <si>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</si>
  <si>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</si>
  <si>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</si>
  <si>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</si>
  <si>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</si>
  <si>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</si>
  <si>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</si>
  <si>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</si>
  <si>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Родинский район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</si>
  <si>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</si>
  <si>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</si>
  <si>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</si>
  <si>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</si>
  <si>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</si>
  <si>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Итого:</t>
  </si>
  <si>
    <t>Обеспечение в организации социальной сферы комфортных условий для предоставления услуг</t>
  </si>
  <si>
    <t>Количество условий</t>
  </si>
  <si>
    <t>Значение показателя  с учетом значимости</t>
  </si>
  <si>
    <t>№ п/п</t>
  </si>
  <si>
    <t>МБУДО  «Детский оздоровительно-образовательный центр Родинского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</si>
</sst>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2" fontId="1" fillId="0" borderId="1" xfId="0" applyNumberFormat="1" applyFont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4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" xfId="0" applyFont="1" applyFill="1" applyBorder="1" applyAlignment="1"/>
    <xf numFmtId="0" fontId="0" fillId="0" borderId="0" xfId="0" applyFill="1" applyAlignment="1"/>
    <xf numFmtId="164" fontId="3" fillId="0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0" fillId="0" borderId="0" xfId="0" applyNumberFormat="1" applyFill="1" applyAlignment="1"/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2" fontId="5" fillId="0" borderId="5" xfId="0" applyNumberFormat="1" applyFont="1" applyBorder="1" applyAlignment="1">
      <alignment horizontal="center" textRotation="90" wrapText="1"/>
    </xf>
    <xf numFmtId="2" fontId="5" fillId="0" borderId="6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4"/>
  <sheetViews>
    <sheetView tabSelected="1" topLeftCell="B1" workbookViewId="0">
      <selection activeCell="C10" sqref="C10"/>
    </sheetView>
  </sheetViews>
  <sheetFormatPr defaultRowHeight="15" x14ac:dyDescent="0.25"/>
  <cols>
    <col min="1" max="1" width="10.28515625" customWidth="1"/>
    <col min="2" max="2" width="19.42578125" customWidth="1"/>
    <col min="3" max="3" width="93.85546875" customWidth="1"/>
    <col min="10" max="10" width="11.42578125" customWidth="1"/>
    <col min="13" max="13" width="10.5703125" customWidth="1"/>
  </cols>
  <sheetData>
    <row r="1" spans="1:19" x14ac:dyDescent="0.25">
      <c r="A1" s="44" t="s">
        <v>116</v>
      </c>
      <c r="B1" s="44" t="s">
        <v>80</v>
      </c>
      <c r="C1" s="44" t="s">
        <v>71</v>
      </c>
      <c r="D1" s="41" t="s">
        <v>0</v>
      </c>
      <c r="E1" s="42"/>
      <c r="F1" s="42"/>
      <c r="G1" s="42"/>
      <c r="H1" s="42"/>
      <c r="I1" s="43"/>
      <c r="J1" s="41" t="s">
        <v>3</v>
      </c>
      <c r="K1" s="42"/>
      <c r="L1" s="43"/>
      <c r="M1" s="41" t="s">
        <v>7</v>
      </c>
      <c r="N1" s="42"/>
      <c r="O1" s="42"/>
      <c r="P1" s="42"/>
      <c r="Q1" s="42"/>
      <c r="R1" s="43"/>
      <c r="S1" s="39" t="s">
        <v>16</v>
      </c>
    </row>
    <row r="2" spans="1:19" ht="187.5" customHeight="1" x14ac:dyDescent="0.25">
      <c r="A2" s="44"/>
      <c r="B2" s="44"/>
      <c r="C2" s="44"/>
      <c r="D2" s="45" t="s">
        <v>1</v>
      </c>
      <c r="E2" s="46"/>
      <c r="F2" s="45" t="s">
        <v>2</v>
      </c>
      <c r="G2" s="46"/>
      <c r="H2" s="19" t="s">
        <v>14</v>
      </c>
      <c r="I2" s="19" t="s">
        <v>15</v>
      </c>
      <c r="J2" s="19" t="s">
        <v>4</v>
      </c>
      <c r="K2" s="19" t="s">
        <v>5</v>
      </c>
      <c r="L2" s="19" t="s">
        <v>6</v>
      </c>
      <c r="M2" s="21" t="s">
        <v>8</v>
      </c>
      <c r="N2" s="21" t="s">
        <v>9</v>
      </c>
      <c r="O2" s="21" t="s">
        <v>10</v>
      </c>
      <c r="P2" s="21" t="s">
        <v>9</v>
      </c>
      <c r="Q2" s="21" t="s">
        <v>11</v>
      </c>
      <c r="R2" s="21" t="s">
        <v>12</v>
      </c>
      <c r="S2" s="40"/>
    </row>
    <row r="3" spans="1:19" x14ac:dyDescent="0.25">
      <c r="A3" s="16"/>
      <c r="B3" s="16"/>
      <c r="C3" s="16"/>
      <c r="D3" s="23"/>
      <c r="E3" s="23"/>
      <c r="F3" s="23"/>
      <c r="G3" s="23"/>
      <c r="H3" s="23">
        <v>100</v>
      </c>
      <c r="I3" s="23">
        <v>30</v>
      </c>
      <c r="J3" s="23"/>
      <c r="K3" s="23">
        <v>100</v>
      </c>
      <c r="L3" s="23">
        <v>30</v>
      </c>
      <c r="M3" s="23"/>
      <c r="N3" s="23"/>
      <c r="O3" s="23"/>
      <c r="P3" s="23"/>
      <c r="Q3" s="23">
        <v>100</v>
      </c>
      <c r="R3" s="23">
        <v>40</v>
      </c>
      <c r="S3" s="26">
        <f>I3+L3+R3</f>
        <v>100</v>
      </c>
    </row>
    <row r="4" spans="1:19" x14ac:dyDescent="0.25">
      <c r="A4" s="16">
        <v>66</v>
      </c>
      <c r="B4" s="16" t="s">
        <v>106</v>
      </c>
      <c r="C4" s="24" t="s">
        <v>117</v>
      </c>
      <c r="D4" s="16">
        <v>8</v>
      </c>
      <c r="E4" s="16">
        <v>9</v>
      </c>
      <c r="F4" s="16">
        <v>31</v>
      </c>
      <c r="G4" s="16">
        <v>36</v>
      </c>
      <c r="H4" s="18">
        <v>87.1</v>
      </c>
      <c r="I4" s="18">
        <f t="shared" ref="I4" si="0">H4*0.3</f>
        <v>26.13</v>
      </c>
      <c r="J4" s="16">
        <v>4</v>
      </c>
      <c r="K4" s="16">
        <f t="shared" ref="K4" si="1">IF(J4&lt;=3,J4*30,100)</f>
        <v>100</v>
      </c>
      <c r="L4" s="17">
        <f t="shared" ref="L4" si="2">K4*0.3</f>
        <v>30</v>
      </c>
      <c r="M4" s="16">
        <v>71</v>
      </c>
      <c r="N4" s="16">
        <v>71</v>
      </c>
      <c r="O4" s="16">
        <v>64</v>
      </c>
      <c r="P4" s="16">
        <v>64</v>
      </c>
      <c r="Q4" s="17">
        <f t="shared" ref="Q4" si="3">0.5*(M4/N4+O4/P4)*100</f>
        <v>100</v>
      </c>
      <c r="R4" s="17">
        <f t="shared" ref="R4" si="4">Q4*0.4</f>
        <v>40</v>
      </c>
      <c r="S4" s="18">
        <f t="shared" ref="S4" si="5">I4+L4+R4</f>
        <v>96.13</v>
      </c>
    </row>
  </sheetData>
  <mergeCells count="9">
    <mergeCell ref="S1:S2"/>
    <mergeCell ref="D1:I1"/>
    <mergeCell ref="J1:L1"/>
    <mergeCell ref="M1:R1"/>
    <mergeCell ref="A1:A2"/>
    <mergeCell ref="B1:B2"/>
    <mergeCell ref="C1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4"/>
  <sheetViews>
    <sheetView topLeftCell="C1" zoomScale="130" zoomScaleNormal="130" workbookViewId="0">
      <pane ySplit="2" topLeftCell="A3" activePane="bottomLeft" state="frozen"/>
      <selection pane="bottomLeft" activeCell="C13" sqref="C13"/>
    </sheetView>
  </sheetViews>
  <sheetFormatPr defaultRowHeight="15" x14ac:dyDescent="0.25"/>
  <cols>
    <col min="1" max="1" width="11.140625" style="27" customWidth="1"/>
    <col min="2" max="2" width="20.28515625" customWidth="1"/>
    <col min="3" max="3" width="73" customWidth="1"/>
    <col min="8" max="8" width="7" customWidth="1"/>
    <col min="11" max="11" width="10.5703125" customWidth="1"/>
  </cols>
  <sheetData>
    <row r="1" spans="1:17" x14ac:dyDescent="0.25">
      <c r="A1" s="44" t="s">
        <v>116</v>
      </c>
      <c r="B1" s="47" t="s">
        <v>80</v>
      </c>
      <c r="C1" s="44" t="s">
        <v>71</v>
      </c>
      <c r="D1" s="41" t="s">
        <v>0</v>
      </c>
      <c r="E1" s="42"/>
      <c r="F1" s="42"/>
      <c r="G1" s="43"/>
      <c r="H1" s="41" t="s">
        <v>3</v>
      </c>
      <c r="I1" s="42"/>
      <c r="J1" s="43"/>
      <c r="K1" s="41" t="s">
        <v>7</v>
      </c>
      <c r="L1" s="42"/>
      <c r="M1" s="42"/>
      <c r="N1" s="42"/>
      <c r="O1" s="42"/>
      <c r="P1" s="43"/>
      <c r="Q1" s="39" t="s">
        <v>16</v>
      </c>
    </row>
    <row r="2" spans="1:17" ht="166.5" customHeight="1" x14ac:dyDescent="0.25">
      <c r="A2" s="44"/>
      <c r="B2" s="47"/>
      <c r="C2" s="44"/>
      <c r="D2" s="19" t="s">
        <v>1</v>
      </c>
      <c r="E2" s="19" t="s">
        <v>2</v>
      </c>
      <c r="F2" s="20" t="s">
        <v>14</v>
      </c>
      <c r="G2" s="20" t="s">
        <v>15</v>
      </c>
      <c r="H2" s="19" t="s">
        <v>4</v>
      </c>
      <c r="I2" s="19" t="s">
        <v>5</v>
      </c>
      <c r="J2" s="19" t="s">
        <v>6</v>
      </c>
      <c r="K2" s="21" t="s">
        <v>8</v>
      </c>
      <c r="L2" s="21" t="s">
        <v>9</v>
      </c>
      <c r="M2" s="21" t="s">
        <v>10</v>
      </c>
      <c r="N2" s="21" t="s">
        <v>9</v>
      </c>
      <c r="O2" s="21" t="s">
        <v>11</v>
      </c>
      <c r="P2" s="21" t="s">
        <v>12</v>
      </c>
      <c r="Q2" s="40"/>
    </row>
    <row r="3" spans="1:17" x14ac:dyDescent="0.25">
      <c r="A3" s="16"/>
      <c r="B3" s="25"/>
      <c r="C3" s="16"/>
      <c r="D3" s="23"/>
      <c r="E3" s="23"/>
      <c r="F3" s="23">
        <v>100</v>
      </c>
      <c r="G3" s="23">
        <v>30</v>
      </c>
      <c r="H3" s="23"/>
      <c r="I3" s="23">
        <v>100</v>
      </c>
      <c r="J3" s="23">
        <v>30</v>
      </c>
      <c r="K3" s="23"/>
      <c r="L3" s="23"/>
      <c r="M3" s="23"/>
      <c r="N3" s="23"/>
      <c r="O3" s="23">
        <v>100</v>
      </c>
      <c r="P3" s="23">
        <v>40</v>
      </c>
      <c r="Q3" s="26">
        <f>G3+J3+P3</f>
        <v>100</v>
      </c>
    </row>
    <row r="4" spans="1:17" x14ac:dyDescent="0.25">
      <c r="A4" s="16">
        <v>66</v>
      </c>
      <c r="B4" s="25" t="s">
        <v>106</v>
      </c>
      <c r="C4" s="24" t="s">
        <v>117</v>
      </c>
      <c r="D4" s="16">
        <v>8</v>
      </c>
      <c r="E4" s="16">
        <v>31</v>
      </c>
      <c r="F4" s="18">
        <v>87.1</v>
      </c>
      <c r="G4" s="18">
        <v>26.1</v>
      </c>
      <c r="H4" s="16">
        <v>4</v>
      </c>
      <c r="I4" s="16">
        <v>100</v>
      </c>
      <c r="J4" s="17">
        <v>30</v>
      </c>
      <c r="K4" s="16">
        <v>71</v>
      </c>
      <c r="L4" s="16">
        <v>71</v>
      </c>
      <c r="M4" s="16">
        <v>64</v>
      </c>
      <c r="N4" s="16">
        <v>64</v>
      </c>
      <c r="O4" s="17">
        <v>100</v>
      </c>
      <c r="P4" s="17">
        <v>40</v>
      </c>
      <c r="Q4" s="18">
        <v>96.1</v>
      </c>
    </row>
  </sheetData>
  <mergeCells count="7">
    <mergeCell ref="Q1:Q2"/>
    <mergeCell ref="B1:B2"/>
    <mergeCell ref="C1:C2"/>
    <mergeCell ref="A1:A2"/>
    <mergeCell ref="D1:G1"/>
    <mergeCell ref="H1:J1"/>
    <mergeCell ref="K1:P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"/>
  <sheetViews>
    <sheetView workbookViewId="0">
      <selection activeCell="B12" sqref="B12"/>
    </sheetView>
  </sheetViews>
  <sheetFormatPr defaultRowHeight="15" x14ac:dyDescent="0.25"/>
  <cols>
    <col min="2" max="2" width="18.42578125" customWidth="1"/>
    <col min="3" max="3" width="101.85546875" bestFit="1" customWidth="1"/>
  </cols>
  <sheetData>
    <row r="1" spans="1:11" ht="30" customHeight="1" x14ac:dyDescent="0.25">
      <c r="A1" s="44" t="s">
        <v>116</v>
      </c>
      <c r="B1" s="47" t="s">
        <v>80</v>
      </c>
      <c r="C1" s="44" t="s">
        <v>71</v>
      </c>
      <c r="D1" s="48" t="s">
        <v>25</v>
      </c>
      <c r="E1" s="48"/>
      <c r="F1" s="48"/>
      <c r="G1" s="48"/>
      <c r="H1" s="48"/>
      <c r="I1" s="48"/>
      <c r="J1" s="48"/>
      <c r="K1" s="48"/>
    </row>
    <row r="2" spans="1:11" ht="133.5" customHeight="1" x14ac:dyDescent="0.25">
      <c r="A2" s="44"/>
      <c r="B2" s="47"/>
      <c r="C2" s="44"/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22" t="s">
        <v>112</v>
      </c>
    </row>
    <row r="3" spans="1:11" x14ac:dyDescent="0.25">
      <c r="A3" s="16">
        <v>66</v>
      </c>
      <c r="B3" s="16" t="s">
        <v>106</v>
      </c>
      <c r="C3" s="24" t="s">
        <v>117</v>
      </c>
      <c r="D3" s="16">
        <v>1</v>
      </c>
      <c r="E3" s="16">
        <v>1</v>
      </c>
      <c r="F3" s="16">
        <v>1</v>
      </c>
      <c r="G3" s="16">
        <v>1</v>
      </c>
      <c r="H3" s="16">
        <v>1</v>
      </c>
      <c r="I3" s="16">
        <v>1</v>
      </c>
      <c r="J3" s="16">
        <v>1</v>
      </c>
      <c r="K3" s="16">
        <f t="shared" ref="K3" si="0">SUM(D3:J3)</f>
        <v>7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5"/>
  <sheetViews>
    <sheetView workbookViewId="0">
      <selection activeCell="B8" sqref="B8"/>
    </sheetView>
  </sheetViews>
  <sheetFormatPr defaultRowHeight="15" x14ac:dyDescent="0.25"/>
  <cols>
    <col min="1" max="1" width="10.7109375" customWidth="1"/>
    <col min="2" max="2" width="18.85546875" customWidth="1"/>
    <col min="3" max="3" width="83" customWidth="1"/>
  </cols>
  <sheetData>
    <row r="1" spans="1:11" ht="31.5" customHeight="1" x14ac:dyDescent="0.25">
      <c r="A1" s="44" t="s">
        <v>116</v>
      </c>
      <c r="B1" s="44" t="s">
        <v>80</v>
      </c>
      <c r="C1" s="44" t="s">
        <v>71</v>
      </c>
      <c r="D1" s="52" t="s">
        <v>113</v>
      </c>
      <c r="E1" s="53"/>
      <c r="F1" s="53"/>
      <c r="G1" s="53"/>
      <c r="H1" s="53"/>
      <c r="I1" s="53"/>
      <c r="J1" s="53"/>
      <c r="K1" s="54"/>
    </row>
    <row r="2" spans="1:11" ht="57.75" customHeight="1" x14ac:dyDescent="0.25">
      <c r="A2" s="44"/>
      <c r="B2" s="44"/>
      <c r="C2" s="44"/>
      <c r="D2" s="49" t="s">
        <v>13</v>
      </c>
      <c r="E2" s="50"/>
      <c r="F2" s="51"/>
      <c r="G2" s="49" t="s">
        <v>19</v>
      </c>
      <c r="H2" s="50"/>
      <c r="I2" s="50"/>
      <c r="J2" s="51"/>
      <c r="K2" s="55" t="s">
        <v>16</v>
      </c>
    </row>
    <row r="3" spans="1:11" ht="196.5" customHeight="1" x14ac:dyDescent="0.25">
      <c r="A3" s="44"/>
      <c r="B3" s="44"/>
      <c r="C3" s="44"/>
      <c r="D3" s="19" t="s">
        <v>17</v>
      </c>
      <c r="E3" s="19" t="s">
        <v>18</v>
      </c>
      <c r="F3" s="19" t="s">
        <v>20</v>
      </c>
      <c r="G3" s="19" t="s">
        <v>21</v>
      </c>
      <c r="H3" s="19" t="s">
        <v>22</v>
      </c>
      <c r="I3" s="19" t="s">
        <v>23</v>
      </c>
      <c r="J3" s="19" t="s">
        <v>24</v>
      </c>
      <c r="K3" s="56"/>
    </row>
    <row r="4" spans="1:11" x14ac:dyDescent="0.25">
      <c r="A4" s="16"/>
      <c r="B4" s="16"/>
      <c r="C4" s="16"/>
      <c r="D4" s="23"/>
      <c r="E4" s="23">
        <v>100</v>
      </c>
      <c r="F4" s="23">
        <v>50</v>
      </c>
      <c r="G4" s="23"/>
      <c r="H4" s="23"/>
      <c r="I4" s="23">
        <v>100</v>
      </c>
      <c r="J4" s="23">
        <f>I4*0.5</f>
        <v>50</v>
      </c>
      <c r="K4" s="23">
        <f>F4+J4</f>
        <v>100</v>
      </c>
    </row>
    <row r="5" spans="1:11" x14ac:dyDescent="0.25">
      <c r="A5" s="16">
        <v>66</v>
      </c>
      <c r="B5" s="24" t="s">
        <v>106</v>
      </c>
      <c r="C5" s="24" t="s">
        <v>117</v>
      </c>
      <c r="D5" s="16">
        <v>7</v>
      </c>
      <c r="E5" s="16">
        <f t="shared" ref="E5" si="0">IF(D5&lt;=4,D5*20,100)</f>
        <v>100</v>
      </c>
      <c r="F5" s="16">
        <v>50</v>
      </c>
      <c r="G5" s="16">
        <v>70</v>
      </c>
      <c r="H5" s="16">
        <v>71</v>
      </c>
      <c r="I5" s="18">
        <f t="shared" ref="I5" si="1">G5/H5*100</f>
        <v>98.591549295774655</v>
      </c>
      <c r="J5" s="18">
        <v>49.5</v>
      </c>
      <c r="K5" s="18">
        <f t="shared" ref="K5" si="2">F5+J5</f>
        <v>99.5</v>
      </c>
    </row>
  </sheetData>
  <mergeCells count="7">
    <mergeCell ref="A1:A3"/>
    <mergeCell ref="B1:B3"/>
    <mergeCell ref="C1:C3"/>
    <mergeCell ref="D2:F2"/>
    <mergeCell ref="G2:J2"/>
    <mergeCell ref="D1:K1"/>
    <mergeCell ref="K2:K3"/>
  </mergeCells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T3"/>
  <sheetViews>
    <sheetView topLeftCell="B1" zoomScale="75" zoomScaleNormal="75" workbookViewId="0">
      <selection activeCell="D21" sqref="D21"/>
    </sheetView>
  </sheetViews>
  <sheetFormatPr defaultRowHeight="16.5" customHeight="1" x14ac:dyDescent="0.25"/>
  <cols>
    <col min="1" max="1" width="0" style="3" hidden="1" customWidth="1"/>
    <col min="2" max="2" width="10.85546875" style="3" customWidth="1"/>
    <col min="3" max="3" width="13.7109375" style="3" customWidth="1"/>
    <col min="4" max="4" width="83" style="3" customWidth="1"/>
    <col min="5" max="16384" width="9.140625" style="3"/>
  </cols>
  <sheetData>
    <row r="1" spans="2:20" ht="42" customHeight="1" x14ac:dyDescent="0.25">
      <c r="B1" s="44" t="s">
        <v>116</v>
      </c>
      <c r="C1" s="44" t="s">
        <v>80</v>
      </c>
      <c r="D1" s="44" t="s">
        <v>71</v>
      </c>
      <c r="E1" s="59" t="s">
        <v>33</v>
      </c>
      <c r="F1" s="59"/>
      <c r="G1" s="59"/>
      <c r="H1" s="59"/>
      <c r="I1" s="59"/>
      <c r="J1" s="59"/>
      <c r="K1" s="59" t="s">
        <v>34</v>
      </c>
      <c r="L1" s="59"/>
      <c r="M1" s="59"/>
      <c r="N1" s="59"/>
      <c r="O1" s="59"/>
      <c r="P1" s="59"/>
      <c r="Q1" s="59"/>
      <c r="R1" s="57" t="s">
        <v>115</v>
      </c>
      <c r="S1" s="57"/>
      <c r="T1" s="58" t="s">
        <v>112</v>
      </c>
    </row>
    <row r="2" spans="2:20" ht="144" customHeight="1" x14ac:dyDescent="0.25">
      <c r="B2" s="44"/>
      <c r="C2" s="44"/>
      <c r="D2" s="44"/>
      <c r="E2" s="28" t="s">
        <v>39</v>
      </c>
      <c r="F2" s="28" t="s">
        <v>38</v>
      </c>
      <c r="G2" s="28" t="s">
        <v>37</v>
      </c>
      <c r="H2" s="28" t="s">
        <v>36</v>
      </c>
      <c r="I2" s="28" t="s">
        <v>35</v>
      </c>
      <c r="J2" s="29" t="s">
        <v>114</v>
      </c>
      <c r="K2" s="28" t="s">
        <v>40</v>
      </c>
      <c r="L2" s="28" t="s">
        <v>41</v>
      </c>
      <c r="M2" s="28" t="s">
        <v>42</v>
      </c>
      <c r="N2" s="28" t="s">
        <v>43</v>
      </c>
      <c r="O2" s="28" t="s">
        <v>44</v>
      </c>
      <c r="P2" s="28" t="s">
        <v>45</v>
      </c>
      <c r="Q2" s="29" t="s">
        <v>114</v>
      </c>
      <c r="R2" s="57"/>
      <c r="S2" s="57"/>
      <c r="T2" s="58"/>
    </row>
    <row r="3" spans="2:20" ht="16.5" customHeight="1" x14ac:dyDescent="0.25">
      <c r="B3" s="10">
        <v>66</v>
      </c>
      <c r="C3" s="10" t="s">
        <v>106</v>
      </c>
      <c r="D3" s="24" t="s">
        <v>117</v>
      </c>
      <c r="E3" s="10">
        <v>1</v>
      </c>
      <c r="F3" s="10">
        <v>1</v>
      </c>
      <c r="G3" s="10">
        <v>0</v>
      </c>
      <c r="H3" s="10">
        <v>0</v>
      </c>
      <c r="I3" s="10">
        <v>0</v>
      </c>
      <c r="J3" s="10">
        <f t="shared" ref="J3" si="0">SUM(E3:I3)</f>
        <v>2</v>
      </c>
      <c r="K3" s="10">
        <v>0</v>
      </c>
      <c r="L3" s="10">
        <v>0</v>
      </c>
      <c r="M3" s="10">
        <v>0</v>
      </c>
      <c r="N3" s="10">
        <v>0</v>
      </c>
      <c r="O3" s="10">
        <v>1</v>
      </c>
      <c r="P3" s="10">
        <v>1</v>
      </c>
      <c r="Q3" s="10">
        <f t="shared" ref="Q3" si="1">SUM(N3:P3)</f>
        <v>2</v>
      </c>
      <c r="R3" s="10">
        <f t="shared" ref="R3" si="2">SUM(K3:P3)</f>
        <v>2</v>
      </c>
      <c r="S3" s="10">
        <v>2</v>
      </c>
      <c r="T3" s="10">
        <f t="shared" ref="T3" si="3">IF(AND(Q3=3,S3=2),100,IF(AND(Q3=2,S3=2),60,IF(AND(Q3=1,S3=2),30,R3*20)))</f>
        <v>60</v>
      </c>
    </row>
  </sheetData>
  <mergeCells count="7">
    <mergeCell ref="R1:S2"/>
    <mergeCell ref="T1:T2"/>
    <mergeCell ref="B1:B2"/>
    <mergeCell ref="C1:C2"/>
    <mergeCell ref="D1:D2"/>
    <mergeCell ref="E1:J1"/>
    <mergeCell ref="K1:Q1"/>
  </mergeCells>
  <conditionalFormatting sqref="T3:T1048576">
    <cfRule type="cellIs" dxfId="0" priority="1" operator="greaterThan">
      <formula>100</formula>
    </cfRule>
  </conditionalFormatting>
  <pageMargins left="0.7" right="0.7" top="0.75" bottom="0.75" header="0.3" footer="0.3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154"/>
  <sheetViews>
    <sheetView workbookViewId="0">
      <selection activeCell="C15" sqref="C15"/>
    </sheetView>
  </sheetViews>
  <sheetFormatPr defaultRowHeight="15" x14ac:dyDescent="0.25"/>
  <cols>
    <col min="1" max="1" width="11.85546875" customWidth="1"/>
    <col min="2" max="2" width="18.28515625" customWidth="1"/>
    <col min="3" max="3" width="78.7109375" customWidth="1"/>
    <col min="4" max="4" width="7.42578125" customWidth="1"/>
  </cols>
  <sheetData>
    <row r="1" spans="1:16" x14ac:dyDescent="0.25">
      <c r="A1" s="44" t="s">
        <v>116</v>
      </c>
      <c r="B1" s="44" t="s">
        <v>80</v>
      </c>
      <c r="C1" s="44" t="s">
        <v>71</v>
      </c>
      <c r="D1" s="60" t="s">
        <v>46</v>
      </c>
      <c r="E1" s="60"/>
      <c r="F1" s="60"/>
      <c r="G1" s="60" t="s">
        <v>47</v>
      </c>
      <c r="H1" s="60"/>
      <c r="I1" s="60"/>
      <c r="J1" s="41" t="s">
        <v>48</v>
      </c>
      <c r="K1" s="42"/>
      <c r="L1" s="42"/>
      <c r="M1" s="43"/>
      <c r="N1" s="55" t="s">
        <v>16</v>
      </c>
    </row>
    <row r="2" spans="1:16" ht="202.5" x14ac:dyDescent="0.25">
      <c r="A2" s="44"/>
      <c r="B2" s="44"/>
      <c r="C2" s="44"/>
      <c r="D2" s="19" t="s">
        <v>49</v>
      </c>
      <c r="E2" s="20" t="s">
        <v>50</v>
      </c>
      <c r="F2" s="20" t="s">
        <v>51</v>
      </c>
      <c r="G2" s="19" t="s">
        <v>52</v>
      </c>
      <c r="H2" s="20" t="s">
        <v>53</v>
      </c>
      <c r="I2" s="20" t="s">
        <v>54</v>
      </c>
      <c r="J2" s="19" t="s">
        <v>55</v>
      </c>
      <c r="K2" s="19" t="s">
        <v>56</v>
      </c>
      <c r="L2" s="19" t="s">
        <v>57</v>
      </c>
      <c r="M2" s="19" t="s">
        <v>58</v>
      </c>
      <c r="N2" s="56"/>
    </row>
    <row r="3" spans="1:16" s="33" customFormat="1" x14ac:dyDescent="0.25">
      <c r="A3" s="32"/>
      <c r="B3" s="32"/>
      <c r="C3" s="32"/>
      <c r="D3" s="37"/>
      <c r="E3" s="37">
        <v>100</v>
      </c>
      <c r="F3" s="37">
        <f>E3*0.3</f>
        <v>30</v>
      </c>
      <c r="G3" s="37"/>
      <c r="H3" s="37">
        <v>100</v>
      </c>
      <c r="I3" s="37">
        <f>H3*0.4</f>
        <v>40</v>
      </c>
      <c r="J3" s="37"/>
      <c r="K3" s="37"/>
      <c r="L3" s="37">
        <v>100</v>
      </c>
      <c r="M3" s="37">
        <f>L3*0.3</f>
        <v>30</v>
      </c>
      <c r="N3" s="37">
        <f>F3+I3+M3</f>
        <v>100</v>
      </c>
    </row>
    <row r="4" spans="1:16" s="33" customFormat="1" x14ac:dyDescent="0.25">
      <c r="A4" s="32">
        <v>66</v>
      </c>
      <c r="B4" s="32" t="s">
        <v>106</v>
      </c>
      <c r="C4" s="24" t="s">
        <v>117</v>
      </c>
      <c r="D4" s="32">
        <v>2</v>
      </c>
      <c r="E4" s="34">
        <f t="shared" ref="E4" si="0">IF(D4&lt;=4,D4*20,100)</f>
        <v>40</v>
      </c>
      <c r="F4" s="32">
        <f t="shared" ref="F4" si="1">E4*0.3</f>
        <v>12</v>
      </c>
      <c r="G4" s="32">
        <v>2</v>
      </c>
      <c r="H4" s="35">
        <v>40</v>
      </c>
      <c r="I4" s="35">
        <f t="shared" ref="I4" si="2">H4*0.4</f>
        <v>16</v>
      </c>
      <c r="J4" s="32">
        <v>5</v>
      </c>
      <c r="K4" s="32">
        <v>5</v>
      </c>
      <c r="L4" s="34">
        <f t="shared" ref="L4" si="3">J4/K4*100</f>
        <v>100</v>
      </c>
      <c r="M4" s="34">
        <f t="shared" ref="M4" si="4">L4*0.3</f>
        <v>30</v>
      </c>
      <c r="N4" s="35">
        <f t="shared" ref="N4" si="5">F4+I4+M4</f>
        <v>58</v>
      </c>
      <c r="P4" s="36"/>
    </row>
    <row r="5" spans="1:16" x14ac:dyDescent="0.25">
      <c r="P5" s="1"/>
    </row>
    <row r="6" spans="1:16" x14ac:dyDescent="0.25">
      <c r="P6" s="1"/>
    </row>
    <row r="7" spans="1:16" x14ac:dyDescent="0.25">
      <c r="P7" s="1"/>
    </row>
    <row r="8" spans="1:16" x14ac:dyDescent="0.25">
      <c r="P8" s="1"/>
    </row>
    <row r="9" spans="1:16" x14ac:dyDescent="0.25">
      <c r="P9" s="1"/>
    </row>
    <row r="10" spans="1:16" x14ac:dyDescent="0.25">
      <c r="P10" s="1"/>
    </row>
    <row r="11" spans="1:16" x14ac:dyDescent="0.25">
      <c r="P11" s="1"/>
    </row>
    <row r="12" spans="1:16" x14ac:dyDescent="0.25">
      <c r="P12" s="1"/>
    </row>
    <row r="13" spans="1:16" x14ac:dyDescent="0.25">
      <c r="P13" s="1"/>
    </row>
    <row r="14" spans="1:16" x14ac:dyDescent="0.25">
      <c r="P14" s="1"/>
    </row>
    <row r="15" spans="1:16" x14ac:dyDescent="0.25">
      <c r="P15" s="1"/>
    </row>
    <row r="16" spans="1:16" x14ac:dyDescent="0.25">
      <c r="P16" s="1"/>
    </row>
    <row r="17" spans="16:16" x14ac:dyDescent="0.25">
      <c r="P17" s="1"/>
    </row>
    <row r="18" spans="16:16" x14ac:dyDescent="0.25">
      <c r="P18" s="1"/>
    </row>
    <row r="19" spans="16:16" x14ac:dyDescent="0.25">
      <c r="P19" s="1"/>
    </row>
    <row r="20" spans="16:16" x14ac:dyDescent="0.25">
      <c r="P20" s="1"/>
    </row>
    <row r="21" spans="16:16" x14ac:dyDescent="0.25">
      <c r="P21" s="1"/>
    </row>
    <row r="22" spans="16:16" x14ac:dyDescent="0.25">
      <c r="P22" s="1"/>
    </row>
    <row r="23" spans="16:16" x14ac:dyDescent="0.25">
      <c r="P23" s="1"/>
    </row>
    <row r="24" spans="16:16" x14ac:dyDescent="0.25">
      <c r="P24" s="1"/>
    </row>
    <row r="25" spans="16:16" x14ac:dyDescent="0.25">
      <c r="P25" s="1"/>
    </row>
    <row r="26" spans="16:16" x14ac:dyDescent="0.25">
      <c r="P26" s="1"/>
    </row>
    <row r="27" spans="16:16" x14ac:dyDescent="0.25">
      <c r="P27" s="1"/>
    </row>
    <row r="28" spans="16:16" x14ac:dyDescent="0.25">
      <c r="P28" s="1"/>
    </row>
    <row r="29" spans="16:16" x14ac:dyDescent="0.25">
      <c r="P29" s="1"/>
    </row>
    <row r="30" spans="16:16" x14ac:dyDescent="0.25">
      <c r="P30" s="1"/>
    </row>
    <row r="31" spans="16:16" x14ac:dyDescent="0.25">
      <c r="P31" s="1"/>
    </row>
    <row r="32" spans="16:16" x14ac:dyDescent="0.25">
      <c r="P32" s="1"/>
    </row>
    <row r="33" spans="16:16" x14ac:dyDescent="0.25">
      <c r="P33" s="1"/>
    </row>
    <row r="34" spans="16:16" x14ac:dyDescent="0.25">
      <c r="P34" s="1"/>
    </row>
    <row r="35" spans="16:16" x14ac:dyDescent="0.25">
      <c r="P35" s="1"/>
    </row>
    <row r="36" spans="16:16" x14ac:dyDescent="0.25">
      <c r="P36" s="1"/>
    </row>
    <row r="37" spans="16:16" x14ac:dyDescent="0.25">
      <c r="P37" s="1"/>
    </row>
    <row r="38" spans="16:16" x14ac:dyDescent="0.25">
      <c r="P38" s="1"/>
    </row>
    <row r="39" spans="16:16" x14ac:dyDescent="0.25">
      <c r="P39" s="1"/>
    </row>
    <row r="40" spans="16:16" x14ac:dyDescent="0.25">
      <c r="P40" s="1"/>
    </row>
    <row r="41" spans="16:16" x14ac:dyDescent="0.25">
      <c r="P41" s="1"/>
    </row>
    <row r="42" spans="16:16" x14ac:dyDescent="0.25">
      <c r="P42" s="1"/>
    </row>
    <row r="43" spans="16:16" x14ac:dyDescent="0.25">
      <c r="P43" s="1"/>
    </row>
    <row r="44" spans="16:16" x14ac:dyDescent="0.25">
      <c r="P44" s="1"/>
    </row>
    <row r="45" spans="16:16" x14ac:dyDescent="0.25">
      <c r="P45" s="1"/>
    </row>
    <row r="46" spans="16:16" x14ac:dyDescent="0.25">
      <c r="P46" s="1"/>
    </row>
    <row r="47" spans="16:16" x14ac:dyDescent="0.25">
      <c r="P47" s="1"/>
    </row>
    <row r="48" spans="16:16" x14ac:dyDescent="0.25">
      <c r="P48" s="1"/>
    </row>
    <row r="49" spans="16:16" x14ac:dyDescent="0.25">
      <c r="P49" s="1"/>
    </row>
    <row r="50" spans="16:16" x14ac:dyDescent="0.25">
      <c r="P50" s="1"/>
    </row>
    <row r="51" spans="16:16" x14ac:dyDescent="0.25">
      <c r="P51" s="1"/>
    </row>
    <row r="52" spans="16:16" x14ac:dyDescent="0.25">
      <c r="P52" s="1"/>
    </row>
    <row r="53" spans="16:16" x14ac:dyDescent="0.25">
      <c r="P53" s="1"/>
    </row>
    <row r="54" spans="16:16" x14ac:dyDescent="0.25">
      <c r="P54" s="1"/>
    </row>
    <row r="55" spans="16:16" x14ac:dyDescent="0.25">
      <c r="P55" s="1"/>
    </row>
    <row r="56" spans="16:16" x14ac:dyDescent="0.25">
      <c r="P56" s="1"/>
    </row>
    <row r="57" spans="16:16" x14ac:dyDescent="0.25">
      <c r="P57" s="1"/>
    </row>
    <row r="58" spans="16:16" x14ac:dyDescent="0.25">
      <c r="P58" s="1"/>
    </row>
    <row r="59" spans="16:16" x14ac:dyDescent="0.25">
      <c r="P59" s="1"/>
    </row>
    <row r="60" spans="16:16" x14ac:dyDescent="0.25">
      <c r="P60" s="1"/>
    </row>
    <row r="61" spans="16:16" x14ac:dyDescent="0.25">
      <c r="P61" s="1"/>
    </row>
    <row r="62" spans="16:16" x14ac:dyDescent="0.25">
      <c r="P62" s="1"/>
    </row>
    <row r="63" spans="16:16" x14ac:dyDescent="0.25">
      <c r="P63" s="1"/>
    </row>
    <row r="64" spans="16:16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  <row r="106" spans="16:16" x14ac:dyDescent="0.25">
      <c r="P106" s="1"/>
    </row>
    <row r="107" spans="16:16" x14ac:dyDescent="0.25">
      <c r="P107" s="1"/>
    </row>
    <row r="108" spans="16:16" x14ac:dyDescent="0.25">
      <c r="P108" s="1"/>
    </row>
    <row r="109" spans="16:16" x14ac:dyDescent="0.25">
      <c r="P109" s="1"/>
    </row>
    <row r="110" spans="16:16" x14ac:dyDescent="0.25">
      <c r="P110" s="1"/>
    </row>
    <row r="111" spans="16:16" x14ac:dyDescent="0.25">
      <c r="P111" s="1"/>
    </row>
    <row r="112" spans="16:16" x14ac:dyDescent="0.25">
      <c r="P112" s="1"/>
    </row>
    <row r="113" spans="15:16" x14ac:dyDescent="0.25">
      <c r="P113" s="1"/>
    </row>
    <row r="114" spans="15:16" x14ac:dyDescent="0.25">
      <c r="P114" s="1"/>
    </row>
    <row r="115" spans="15:16" x14ac:dyDescent="0.25">
      <c r="P115" s="1"/>
    </row>
    <row r="116" spans="15:16" x14ac:dyDescent="0.25">
      <c r="P116" s="1"/>
    </row>
    <row r="117" spans="15:16" x14ac:dyDescent="0.25">
      <c r="P117" s="1"/>
    </row>
    <row r="118" spans="15:16" x14ac:dyDescent="0.25">
      <c r="P118" s="1"/>
    </row>
    <row r="119" spans="15:16" x14ac:dyDescent="0.25">
      <c r="P119" s="1"/>
    </row>
    <row r="120" spans="15:16" x14ac:dyDescent="0.25">
      <c r="P120" s="1"/>
    </row>
    <row r="123" spans="15:16" x14ac:dyDescent="0.25">
      <c r="O123">
        <v>1</v>
      </c>
    </row>
    <row r="124" spans="15:16" x14ac:dyDescent="0.25">
      <c r="O124">
        <v>2</v>
      </c>
    </row>
    <row r="125" spans="15:16" x14ac:dyDescent="0.25">
      <c r="O125">
        <v>3</v>
      </c>
    </row>
    <row r="126" spans="15:16" x14ac:dyDescent="0.25">
      <c r="O126">
        <v>4</v>
      </c>
    </row>
    <row r="127" spans="15:16" x14ac:dyDescent="0.25">
      <c r="O127">
        <v>5</v>
      </c>
    </row>
    <row r="128" spans="15:16" x14ac:dyDescent="0.25">
      <c r="O128">
        <v>6</v>
      </c>
    </row>
    <row r="129" spans="15:15" x14ac:dyDescent="0.25">
      <c r="O129">
        <v>7</v>
      </c>
    </row>
    <row r="130" spans="15:15" x14ac:dyDescent="0.25">
      <c r="O130">
        <v>8</v>
      </c>
    </row>
    <row r="131" spans="15:15" x14ac:dyDescent="0.25">
      <c r="O131">
        <v>9</v>
      </c>
    </row>
    <row r="132" spans="15:15" x14ac:dyDescent="0.25">
      <c r="O132">
        <v>10</v>
      </c>
    </row>
    <row r="133" spans="15:15" x14ac:dyDescent="0.25">
      <c r="O133">
        <v>11</v>
      </c>
    </row>
    <row r="134" spans="15:15" x14ac:dyDescent="0.25">
      <c r="O134">
        <v>12</v>
      </c>
    </row>
    <row r="135" spans="15:15" x14ac:dyDescent="0.25">
      <c r="O135">
        <v>13</v>
      </c>
    </row>
    <row r="136" spans="15:15" x14ac:dyDescent="0.25">
      <c r="O136">
        <v>14</v>
      </c>
    </row>
    <row r="137" spans="15:15" x14ac:dyDescent="0.25">
      <c r="O137">
        <v>15</v>
      </c>
    </row>
    <row r="138" spans="15:15" x14ac:dyDescent="0.25">
      <c r="O138">
        <v>16</v>
      </c>
    </row>
    <row r="139" spans="15:15" x14ac:dyDescent="0.25">
      <c r="O139">
        <v>17</v>
      </c>
    </row>
    <row r="140" spans="15:15" x14ac:dyDescent="0.25">
      <c r="O140">
        <v>18</v>
      </c>
    </row>
    <row r="141" spans="15:15" x14ac:dyDescent="0.25">
      <c r="O141">
        <v>19</v>
      </c>
    </row>
    <row r="142" spans="15:15" x14ac:dyDescent="0.25">
      <c r="O142">
        <v>20</v>
      </c>
    </row>
    <row r="143" spans="15:15" x14ac:dyDescent="0.25">
      <c r="O143">
        <v>21</v>
      </c>
    </row>
    <row r="144" spans="15:15" x14ac:dyDescent="0.25">
      <c r="O144">
        <v>22</v>
      </c>
    </row>
    <row r="145" spans="15:15" x14ac:dyDescent="0.25">
      <c r="O145">
        <v>23</v>
      </c>
    </row>
    <row r="146" spans="15:15" x14ac:dyDescent="0.25">
      <c r="O146">
        <v>24</v>
      </c>
    </row>
    <row r="147" spans="15:15" x14ac:dyDescent="0.25">
      <c r="O147">
        <v>25</v>
      </c>
    </row>
    <row r="148" spans="15:15" x14ac:dyDescent="0.25">
      <c r="O148">
        <v>26</v>
      </c>
    </row>
    <row r="149" spans="15:15" x14ac:dyDescent="0.25">
      <c r="O149">
        <v>27</v>
      </c>
    </row>
    <row r="150" spans="15:15" x14ac:dyDescent="0.25">
      <c r="O150">
        <v>28</v>
      </c>
    </row>
    <row r="151" spans="15:15" x14ac:dyDescent="0.25">
      <c r="O151">
        <v>29</v>
      </c>
    </row>
    <row r="152" spans="15:15" x14ac:dyDescent="0.25">
      <c r="O152">
        <v>30</v>
      </c>
    </row>
    <row r="153" spans="15:15" x14ac:dyDescent="0.25">
      <c r="O153">
        <v>31</v>
      </c>
    </row>
    <row r="154" spans="15:15" x14ac:dyDescent="0.25">
      <c r="O154">
        <v>32</v>
      </c>
    </row>
  </sheetData>
  <mergeCells count="7">
    <mergeCell ref="A1:A2"/>
    <mergeCell ref="N1:N2"/>
    <mergeCell ref="J1:M1"/>
    <mergeCell ref="D1:F1"/>
    <mergeCell ref="G1:I1"/>
    <mergeCell ref="B1:B2"/>
    <mergeCell ref="C1:C2"/>
  </mergeCells>
  <pageMargins left="0.7" right="0.7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4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4" sqref="D14"/>
    </sheetView>
  </sheetViews>
  <sheetFormatPr defaultRowHeight="15" x14ac:dyDescent="0.25"/>
  <cols>
    <col min="1" max="1" width="4.28515625" hidden="1" customWidth="1"/>
    <col min="2" max="2" width="8.28515625" customWidth="1"/>
    <col min="3" max="3" width="21.140625" customWidth="1"/>
    <col min="4" max="4" width="78.85546875" style="38" customWidth="1"/>
    <col min="5" max="5" width="11" customWidth="1"/>
    <col min="6" max="6" width="8.5703125" bestFit="1" customWidth="1"/>
    <col min="7" max="7" width="6" bestFit="1" customWidth="1"/>
    <col min="8" max="8" width="4.5703125" bestFit="1" customWidth="1"/>
    <col min="9" max="9" width="10.140625" customWidth="1"/>
    <col min="10" max="10" width="9.5703125" customWidth="1"/>
    <col min="11" max="11" width="6" bestFit="1" customWidth="1"/>
    <col min="13" max="13" width="9.5703125" customWidth="1"/>
  </cols>
  <sheetData>
    <row r="1" spans="1:17" s="2" customFormat="1" ht="93" customHeight="1" x14ac:dyDescent="0.2">
      <c r="A1" s="63" t="s">
        <v>116</v>
      </c>
      <c r="B1" s="63" t="s">
        <v>116</v>
      </c>
      <c r="C1" s="64" t="s">
        <v>80</v>
      </c>
      <c r="D1" s="63" t="s">
        <v>71</v>
      </c>
      <c r="E1" s="61" t="s">
        <v>66</v>
      </c>
      <c r="F1" s="61"/>
      <c r="G1" s="61"/>
      <c r="H1" s="61"/>
      <c r="I1" s="61" t="s">
        <v>63</v>
      </c>
      <c r="J1" s="61"/>
      <c r="K1" s="61"/>
      <c r="L1" s="61"/>
      <c r="M1" s="61" t="s">
        <v>67</v>
      </c>
      <c r="N1" s="61"/>
      <c r="O1" s="61"/>
      <c r="P1" s="61"/>
      <c r="Q1" s="62" t="s">
        <v>16</v>
      </c>
    </row>
    <row r="2" spans="1:17" s="2" customFormat="1" ht="183.75" customHeight="1" x14ac:dyDescent="0.2">
      <c r="A2" s="63"/>
      <c r="B2" s="63"/>
      <c r="C2" s="64"/>
      <c r="D2" s="63"/>
      <c r="E2" s="19" t="s">
        <v>59</v>
      </c>
      <c r="F2" s="19" t="s">
        <v>9</v>
      </c>
      <c r="G2" s="20" t="s">
        <v>61</v>
      </c>
      <c r="H2" s="20" t="s">
        <v>62</v>
      </c>
      <c r="I2" s="19" t="s">
        <v>60</v>
      </c>
      <c r="J2" s="19" t="s">
        <v>9</v>
      </c>
      <c r="K2" s="20" t="s">
        <v>64</v>
      </c>
      <c r="L2" s="20" t="s">
        <v>65</v>
      </c>
      <c r="M2" s="19" t="s">
        <v>68</v>
      </c>
      <c r="N2" s="19" t="s">
        <v>9</v>
      </c>
      <c r="O2" s="19" t="s">
        <v>69</v>
      </c>
      <c r="P2" s="19" t="s">
        <v>70</v>
      </c>
      <c r="Q2" s="62"/>
    </row>
    <row r="3" spans="1:17" x14ac:dyDescent="0.25">
      <c r="A3" s="63"/>
      <c r="B3" s="63"/>
      <c r="C3" s="64"/>
      <c r="D3" s="63"/>
      <c r="E3" s="23"/>
      <c r="F3" s="23"/>
      <c r="G3" s="23">
        <v>100</v>
      </c>
      <c r="H3" s="23">
        <f>G3*0.4</f>
        <v>40</v>
      </c>
      <c r="I3" s="23"/>
      <c r="J3" s="23"/>
      <c r="K3" s="23">
        <v>100</v>
      </c>
      <c r="L3" s="23">
        <f>K3*0.4</f>
        <v>40</v>
      </c>
      <c r="M3" s="23"/>
      <c r="N3" s="23"/>
      <c r="O3" s="23">
        <v>100</v>
      </c>
      <c r="P3" s="23">
        <f>O3*0.2</f>
        <v>20</v>
      </c>
      <c r="Q3" s="23">
        <f>H3+L3+P3</f>
        <v>100</v>
      </c>
    </row>
    <row r="4" spans="1:17" x14ac:dyDescent="0.25">
      <c r="A4" s="16"/>
      <c r="B4" s="16">
        <v>66</v>
      </c>
      <c r="C4" s="16" t="s">
        <v>106</v>
      </c>
      <c r="D4" s="24" t="s">
        <v>117</v>
      </c>
      <c r="E4" s="16">
        <v>71</v>
      </c>
      <c r="F4" s="16">
        <v>71</v>
      </c>
      <c r="G4" s="17">
        <f t="shared" ref="G4" si="0">E4/F4*100</f>
        <v>100</v>
      </c>
      <c r="H4" s="17">
        <f t="shared" ref="H4" si="1">G4*0.4</f>
        <v>40</v>
      </c>
      <c r="I4" s="16">
        <v>71</v>
      </c>
      <c r="J4" s="16">
        <v>71</v>
      </c>
      <c r="K4" s="17">
        <f t="shared" ref="K4" si="2">I4/J4*100</f>
        <v>100</v>
      </c>
      <c r="L4" s="17">
        <f t="shared" ref="L4" si="3">K4*0.4</f>
        <v>40</v>
      </c>
      <c r="M4" s="16">
        <v>71</v>
      </c>
      <c r="N4" s="16">
        <v>71</v>
      </c>
      <c r="O4" s="17">
        <f t="shared" ref="O4" si="4">M4/N4*100</f>
        <v>100</v>
      </c>
      <c r="P4" s="17">
        <f t="shared" ref="P4" si="5">O4*0.2</f>
        <v>20</v>
      </c>
      <c r="Q4" s="17">
        <f t="shared" ref="Q4" si="6">H4+L4+P4</f>
        <v>100</v>
      </c>
    </row>
  </sheetData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4"/>
  <sheetViews>
    <sheetView topLeftCell="B1" zoomScaleNormal="100" workbookViewId="0">
      <selection activeCell="D8" sqref="D8"/>
    </sheetView>
  </sheetViews>
  <sheetFormatPr defaultColWidth="23" defaultRowHeight="33" customHeight="1" x14ac:dyDescent="0.25"/>
  <cols>
    <col min="1" max="1" width="3.140625" hidden="1" customWidth="1"/>
    <col min="2" max="2" width="9.5703125" customWidth="1"/>
    <col min="3" max="3" width="15" customWidth="1"/>
    <col min="4" max="4" width="76.140625" style="38" customWidth="1"/>
    <col min="5" max="6" width="8.5703125" bestFit="1" customWidth="1"/>
    <col min="7" max="7" width="8.28515625" bestFit="1" customWidth="1"/>
    <col min="8" max="8" width="5" bestFit="1" customWidth="1"/>
    <col min="9" max="10" width="8.5703125" bestFit="1" customWidth="1"/>
    <col min="11" max="11" width="6" bestFit="1" customWidth="1"/>
    <col min="12" max="12" width="5" bestFit="1" customWidth="1"/>
    <col min="13" max="13" width="9" customWidth="1"/>
    <col min="14" max="14" width="8.5703125" bestFit="1" customWidth="1"/>
    <col min="15" max="15" width="6" bestFit="1" customWidth="1"/>
    <col min="16" max="16" width="5.7109375" bestFit="1" customWidth="1"/>
    <col min="17" max="17" width="6" bestFit="1" customWidth="1"/>
  </cols>
  <sheetData>
    <row r="1" spans="1:17" ht="87.75" customHeight="1" x14ac:dyDescent="0.25">
      <c r="A1" s="65"/>
      <c r="B1" s="64" t="s">
        <v>116</v>
      </c>
      <c r="C1" s="64" t="s">
        <v>80</v>
      </c>
      <c r="D1" s="63" t="s">
        <v>71</v>
      </c>
      <c r="E1" s="61" t="s">
        <v>72</v>
      </c>
      <c r="F1" s="61"/>
      <c r="G1" s="61"/>
      <c r="H1" s="61"/>
      <c r="I1" s="61" t="s">
        <v>74</v>
      </c>
      <c r="J1" s="61"/>
      <c r="K1" s="61"/>
      <c r="L1" s="61"/>
      <c r="M1" s="61" t="s">
        <v>76</v>
      </c>
      <c r="N1" s="61"/>
      <c r="O1" s="61"/>
      <c r="P1" s="61"/>
      <c r="Q1" s="62" t="s">
        <v>16</v>
      </c>
    </row>
    <row r="2" spans="1:17" ht="204.75" customHeight="1" x14ac:dyDescent="0.25">
      <c r="A2" s="65"/>
      <c r="B2" s="64"/>
      <c r="C2" s="64"/>
      <c r="D2" s="63"/>
      <c r="E2" s="30" t="s">
        <v>78</v>
      </c>
      <c r="F2" s="30" t="s">
        <v>9</v>
      </c>
      <c r="G2" s="31" t="s">
        <v>73</v>
      </c>
      <c r="H2" s="31" t="s">
        <v>107</v>
      </c>
      <c r="I2" s="30" t="s">
        <v>75</v>
      </c>
      <c r="J2" s="30" t="s">
        <v>9</v>
      </c>
      <c r="K2" s="31" t="s">
        <v>108</v>
      </c>
      <c r="L2" s="31" t="s">
        <v>109</v>
      </c>
      <c r="M2" s="30" t="s">
        <v>77</v>
      </c>
      <c r="N2" s="30" t="s">
        <v>9</v>
      </c>
      <c r="O2" s="30" t="s">
        <v>110</v>
      </c>
      <c r="P2" s="30" t="s">
        <v>111</v>
      </c>
      <c r="Q2" s="62"/>
    </row>
    <row r="3" spans="1:17" ht="20.25" customHeight="1" x14ac:dyDescent="0.25">
      <c r="A3" s="65"/>
      <c r="B3" s="64"/>
      <c r="C3" s="64"/>
      <c r="D3" s="63"/>
      <c r="E3" s="23"/>
      <c r="F3" s="23"/>
      <c r="G3" s="23">
        <v>100</v>
      </c>
      <c r="H3" s="23">
        <f>G3*0.3</f>
        <v>30</v>
      </c>
      <c r="I3" s="23"/>
      <c r="J3" s="23"/>
      <c r="K3" s="23">
        <v>100</v>
      </c>
      <c r="L3" s="23">
        <f>K3*0.2</f>
        <v>20</v>
      </c>
      <c r="M3" s="23"/>
      <c r="N3" s="23"/>
      <c r="O3" s="23">
        <v>100</v>
      </c>
      <c r="P3" s="23">
        <f>O3*0.5</f>
        <v>50</v>
      </c>
      <c r="Q3" s="23">
        <f>H3+L3+P3</f>
        <v>100</v>
      </c>
    </row>
    <row r="4" spans="1:17" ht="21" customHeight="1" x14ac:dyDescent="0.25">
      <c r="B4" s="16">
        <v>66</v>
      </c>
      <c r="C4" s="16" t="s">
        <v>106</v>
      </c>
      <c r="D4" s="24" t="s">
        <v>117</v>
      </c>
      <c r="E4" s="16">
        <v>71</v>
      </c>
      <c r="F4" s="16">
        <v>71</v>
      </c>
      <c r="G4" s="17">
        <f t="shared" ref="G4" si="0">E4/F4*100</f>
        <v>100</v>
      </c>
      <c r="H4" s="17">
        <f t="shared" ref="H4" si="1">G4*0.3</f>
        <v>30</v>
      </c>
      <c r="I4" s="16">
        <v>71</v>
      </c>
      <c r="J4" s="16">
        <v>71</v>
      </c>
      <c r="K4" s="17">
        <f t="shared" ref="K4" si="2">I4/J4*100</f>
        <v>100</v>
      </c>
      <c r="L4" s="17">
        <f t="shared" ref="L4" si="3">K4*0.2</f>
        <v>20</v>
      </c>
      <c r="M4" s="16">
        <v>71</v>
      </c>
      <c r="N4" s="16">
        <v>71</v>
      </c>
      <c r="O4" s="17">
        <f t="shared" ref="O4" si="4">M4/N4*100</f>
        <v>100</v>
      </c>
      <c r="P4" s="17">
        <f t="shared" ref="P4" si="5">O4*0.5</f>
        <v>50</v>
      </c>
      <c r="Q4" s="17">
        <f t="shared" ref="Q4" si="6">H4+L4+P4</f>
        <v>100</v>
      </c>
    </row>
  </sheetData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W270"/>
  <sheetViews>
    <sheetView topLeftCell="C1" zoomScale="90" zoomScaleNormal="90"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3"/>
    <col min="2" max="2" width="24.5703125" style="3" bestFit="1" customWidth="1"/>
    <col min="3" max="3" width="66" style="3" customWidth="1"/>
    <col min="4" max="4" width="14.140625" style="3" customWidth="1"/>
    <col min="5" max="5" width="6.85546875" style="4" customWidth="1"/>
    <col min="6" max="9" width="6.85546875" style="5" customWidth="1"/>
    <col min="10" max="13" width="6.85546875" style="3" customWidth="1"/>
    <col min="14" max="15" width="6.85546875" style="4" customWidth="1"/>
    <col min="16" max="16" width="9.140625" style="3"/>
    <col min="17" max="17" width="8.140625" style="3" customWidth="1"/>
    <col min="18" max="18" width="8.5703125" style="3" customWidth="1"/>
    <col min="19" max="21" width="9.140625" style="3"/>
    <col min="22" max="22" width="8.28515625" style="3" customWidth="1"/>
    <col min="23" max="23" width="8.140625" style="3" customWidth="1"/>
    <col min="24" max="16384" width="9.140625" style="3"/>
  </cols>
  <sheetData>
    <row r="1" spans="1:23" ht="86.25" customHeight="1" x14ac:dyDescent="0.25">
      <c r="A1" s="44" t="s">
        <v>79</v>
      </c>
      <c r="B1" s="44" t="s">
        <v>80</v>
      </c>
      <c r="C1" s="44" t="s">
        <v>71</v>
      </c>
      <c r="D1" s="44" t="s">
        <v>81</v>
      </c>
      <c r="E1" s="66" t="s">
        <v>94</v>
      </c>
      <c r="F1" s="66"/>
      <c r="G1" s="66"/>
      <c r="H1" s="66"/>
      <c r="I1" s="66" t="s">
        <v>82</v>
      </c>
      <c r="J1" s="66"/>
      <c r="K1" s="66"/>
      <c r="L1" s="66" t="s">
        <v>83</v>
      </c>
      <c r="M1" s="66"/>
      <c r="N1" s="66"/>
      <c r="O1" s="66"/>
      <c r="P1" s="66" t="s">
        <v>84</v>
      </c>
      <c r="Q1" s="66"/>
      <c r="R1" s="66"/>
      <c r="S1" s="66"/>
      <c r="T1" s="66" t="s">
        <v>85</v>
      </c>
      <c r="U1" s="66"/>
      <c r="V1" s="66"/>
      <c r="W1" s="66"/>
    </row>
    <row r="2" spans="1:23" x14ac:dyDescent="0.25">
      <c r="A2" s="44"/>
      <c r="B2" s="44"/>
      <c r="C2" s="44"/>
      <c r="D2" s="44"/>
      <c r="E2" s="6" t="s">
        <v>91</v>
      </c>
      <c r="F2" s="6" t="s">
        <v>92</v>
      </c>
      <c r="G2" s="6" t="s">
        <v>93</v>
      </c>
      <c r="H2" s="14" t="s">
        <v>86</v>
      </c>
      <c r="I2" s="6" t="s">
        <v>95</v>
      </c>
      <c r="J2" s="6" t="s">
        <v>96</v>
      </c>
      <c r="K2" s="14" t="s">
        <v>87</v>
      </c>
      <c r="L2" s="6" t="s">
        <v>97</v>
      </c>
      <c r="M2" s="6" t="s">
        <v>98</v>
      </c>
      <c r="N2" s="7" t="s">
        <v>99</v>
      </c>
      <c r="O2" s="15" t="s">
        <v>88</v>
      </c>
      <c r="P2" s="6" t="s">
        <v>100</v>
      </c>
      <c r="Q2" s="6" t="s">
        <v>101</v>
      </c>
      <c r="R2" s="6" t="s">
        <v>102</v>
      </c>
      <c r="S2" s="14" t="s">
        <v>89</v>
      </c>
      <c r="T2" s="6" t="s">
        <v>103</v>
      </c>
      <c r="U2" s="6" t="s">
        <v>104</v>
      </c>
      <c r="V2" s="6" t="s">
        <v>105</v>
      </c>
      <c r="W2" s="14" t="s">
        <v>90</v>
      </c>
    </row>
    <row r="3" spans="1:23" x14ac:dyDescent="0.25">
      <c r="A3" s="44"/>
      <c r="B3" s="44"/>
      <c r="C3" s="44"/>
      <c r="D3" s="44"/>
      <c r="E3" s="8">
        <v>30</v>
      </c>
      <c r="F3" s="9">
        <v>30</v>
      </c>
      <c r="G3" s="9">
        <v>40</v>
      </c>
      <c r="H3" s="9">
        <v>100</v>
      </c>
      <c r="I3" s="8">
        <v>50</v>
      </c>
      <c r="J3" s="9">
        <v>50</v>
      </c>
      <c r="K3" s="9">
        <v>100</v>
      </c>
      <c r="L3" s="8">
        <v>30</v>
      </c>
      <c r="M3" s="9">
        <v>40</v>
      </c>
      <c r="N3" s="7">
        <v>30</v>
      </c>
      <c r="O3" s="7">
        <v>100</v>
      </c>
      <c r="P3" s="8">
        <v>40</v>
      </c>
      <c r="Q3" s="9">
        <v>40</v>
      </c>
      <c r="R3" s="9">
        <v>20</v>
      </c>
      <c r="S3" s="9">
        <v>100</v>
      </c>
      <c r="T3" s="8">
        <v>30</v>
      </c>
      <c r="U3" s="9">
        <v>20</v>
      </c>
      <c r="V3" s="9">
        <v>50</v>
      </c>
      <c r="W3" s="9">
        <v>100</v>
      </c>
    </row>
    <row r="4" spans="1:23" x14ac:dyDescent="0.25">
      <c r="A4" s="10">
        <v>31</v>
      </c>
      <c r="B4" s="10" t="s">
        <v>106</v>
      </c>
      <c r="C4" s="10" t="s">
        <v>117</v>
      </c>
      <c r="D4" s="11">
        <f>AVERAGE(H4,K4,O4,S4,W4)</f>
        <v>90.72</v>
      </c>
      <c r="E4" s="11">
        <f>'1ОиДинфоб'!G4</f>
        <v>26.1</v>
      </c>
      <c r="F4" s="12">
        <f>'1ОиДинфоб'!J4</f>
        <v>30</v>
      </c>
      <c r="G4" s="12">
        <f>'1ОиДинфоб'!P4</f>
        <v>40</v>
      </c>
      <c r="H4" s="11">
        <f>E4+F4+G4</f>
        <v>96.1</v>
      </c>
      <c r="I4" s="12">
        <f>'2КомУслОц'!F5</f>
        <v>50</v>
      </c>
      <c r="J4" s="11">
        <f>'2КомУслОц'!J5</f>
        <v>49.5</v>
      </c>
      <c r="K4" s="11">
        <f>I4+J4</f>
        <v>99.5</v>
      </c>
      <c r="L4" s="10">
        <f>'3УслДостИнвОц'!F4</f>
        <v>12</v>
      </c>
      <c r="M4" s="13">
        <f>'3УслДостИнвОц'!I4</f>
        <v>16</v>
      </c>
      <c r="N4" s="12">
        <f>'3УслДостИнвОц'!M4</f>
        <v>30</v>
      </c>
      <c r="O4" s="11">
        <f>L4+M4+N4</f>
        <v>58</v>
      </c>
      <c r="P4" s="12">
        <f>'4ДобрВежл'!H4</f>
        <v>40</v>
      </c>
      <c r="Q4" s="12">
        <f>'4ДобрВежл'!L4</f>
        <v>40</v>
      </c>
      <c r="R4" s="12">
        <f>'4ДобрВежл'!P4</f>
        <v>20</v>
      </c>
      <c r="S4" s="12">
        <f>SUM(P4:R4)</f>
        <v>100</v>
      </c>
      <c r="T4" s="12">
        <f>'5УдовлУсл'!H4</f>
        <v>30</v>
      </c>
      <c r="U4" s="12">
        <f>'5УдовлУсл'!L4</f>
        <v>20</v>
      </c>
      <c r="V4" s="12">
        <f>'5УдовлУсл'!P4</f>
        <v>50</v>
      </c>
      <c r="W4" s="12">
        <f>SUM(T4:V4)</f>
        <v>100</v>
      </c>
    </row>
    <row r="5" spans="1:23" x14ac:dyDescent="0.25">
      <c r="C5" s="4"/>
    </row>
    <row r="6" spans="1:23" x14ac:dyDescent="0.25">
      <c r="C6" s="4"/>
    </row>
    <row r="7" spans="1:23" x14ac:dyDescent="0.25">
      <c r="C7" s="4"/>
    </row>
    <row r="8" spans="1:23" x14ac:dyDescent="0.25">
      <c r="C8" s="4"/>
    </row>
    <row r="9" spans="1:23" x14ac:dyDescent="0.25">
      <c r="C9" s="4"/>
    </row>
    <row r="10" spans="1:23" x14ac:dyDescent="0.25">
      <c r="C10" s="4"/>
    </row>
    <row r="11" spans="1:23" x14ac:dyDescent="0.25">
      <c r="C11" s="4"/>
    </row>
    <row r="12" spans="1:23" x14ac:dyDescent="0.25">
      <c r="C12" s="4"/>
    </row>
    <row r="13" spans="1:23" x14ac:dyDescent="0.25">
      <c r="C13" s="4"/>
    </row>
    <row r="14" spans="1:23" x14ac:dyDescent="0.25">
      <c r="C14" s="4"/>
    </row>
    <row r="15" spans="1:23" x14ac:dyDescent="0.25">
      <c r="C15" s="4"/>
    </row>
    <row r="16" spans="1:23" x14ac:dyDescent="0.25">
      <c r="C16" s="4"/>
    </row>
    <row r="17" spans="3:3" x14ac:dyDescent="0.25">
      <c r="C17" s="4"/>
    </row>
    <row r="18" spans="3:3" x14ac:dyDescent="0.25">
      <c r="C18" s="4"/>
    </row>
    <row r="19" spans="3:3" x14ac:dyDescent="0.25">
      <c r="C19" s="4"/>
    </row>
    <row r="20" spans="3:3" x14ac:dyDescent="0.25">
      <c r="C20" s="4"/>
    </row>
    <row r="21" spans="3:3" x14ac:dyDescent="0.25">
      <c r="C21" s="4"/>
    </row>
    <row r="22" spans="3:3" x14ac:dyDescent="0.25">
      <c r="C22" s="4"/>
    </row>
    <row r="23" spans="3:3" x14ac:dyDescent="0.25">
      <c r="C23" s="4"/>
    </row>
    <row r="24" spans="3:3" x14ac:dyDescent="0.25">
      <c r="C24" s="4"/>
    </row>
    <row r="25" spans="3:3" x14ac:dyDescent="0.25">
      <c r="C25" s="4"/>
    </row>
    <row r="26" spans="3:3" x14ac:dyDescent="0.25">
      <c r="C26" s="4"/>
    </row>
    <row r="27" spans="3:3" x14ac:dyDescent="0.25">
      <c r="C27" s="4"/>
    </row>
    <row r="28" spans="3:3" x14ac:dyDescent="0.25">
      <c r="C28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221" spans="14:14" x14ac:dyDescent="0.25">
      <c r="N221" s="3"/>
    </row>
    <row r="222" spans="14:14" x14ac:dyDescent="0.25">
      <c r="N222" s="3"/>
    </row>
    <row r="223" spans="14:14" x14ac:dyDescent="0.25">
      <c r="N223" s="3"/>
    </row>
    <row r="224" spans="14:14" x14ac:dyDescent="0.25">
      <c r="N224" s="3"/>
    </row>
    <row r="225" spans="14:14" x14ac:dyDescent="0.25">
      <c r="N225" s="3"/>
    </row>
    <row r="226" spans="14:14" x14ac:dyDescent="0.25">
      <c r="N226" s="3"/>
    </row>
    <row r="227" spans="14:14" x14ac:dyDescent="0.25">
      <c r="N227" s="3"/>
    </row>
    <row r="228" spans="14:14" x14ac:dyDescent="0.25">
      <c r="N228" s="3"/>
    </row>
    <row r="229" spans="14:14" x14ac:dyDescent="0.25">
      <c r="N229" s="3"/>
    </row>
    <row r="230" spans="14:14" x14ac:dyDescent="0.25">
      <c r="N230" s="3"/>
    </row>
    <row r="231" spans="14:14" x14ac:dyDescent="0.25">
      <c r="N231" s="3"/>
    </row>
    <row r="232" spans="14:14" x14ac:dyDescent="0.25">
      <c r="N232" s="3"/>
    </row>
    <row r="233" spans="14:14" x14ac:dyDescent="0.25">
      <c r="N233" s="3"/>
    </row>
    <row r="234" spans="14:14" x14ac:dyDescent="0.25">
      <c r="N234" s="3"/>
    </row>
    <row r="235" spans="14:14" x14ac:dyDescent="0.25">
      <c r="N235" s="3"/>
    </row>
    <row r="236" spans="14:14" x14ac:dyDescent="0.25">
      <c r="N236" s="3"/>
    </row>
    <row r="237" spans="14:14" x14ac:dyDescent="0.25">
      <c r="N237" s="3"/>
    </row>
    <row r="238" spans="14:14" x14ac:dyDescent="0.25">
      <c r="N238" s="3"/>
    </row>
    <row r="239" spans="14:14" x14ac:dyDescent="0.25">
      <c r="N239" s="3"/>
    </row>
    <row r="240" spans="14:14" x14ac:dyDescent="0.25">
      <c r="N240" s="3"/>
    </row>
    <row r="241" spans="14:14" x14ac:dyDescent="0.25">
      <c r="N241" s="3"/>
    </row>
    <row r="242" spans="14:14" x14ac:dyDescent="0.25">
      <c r="N242" s="3"/>
    </row>
    <row r="243" spans="14:14" x14ac:dyDescent="0.25">
      <c r="N243" s="3"/>
    </row>
    <row r="244" spans="14:14" x14ac:dyDescent="0.25">
      <c r="N244" s="3"/>
    </row>
    <row r="245" spans="14:14" x14ac:dyDescent="0.25">
      <c r="N245" s="3"/>
    </row>
    <row r="246" spans="14:14" x14ac:dyDescent="0.25">
      <c r="N246" s="3"/>
    </row>
    <row r="247" spans="14:14" x14ac:dyDescent="0.25">
      <c r="N247" s="3"/>
    </row>
    <row r="248" spans="14:14" x14ac:dyDescent="0.25">
      <c r="N248" s="3"/>
    </row>
    <row r="249" spans="14:14" x14ac:dyDescent="0.25">
      <c r="N249" s="3"/>
    </row>
    <row r="250" spans="14:14" x14ac:dyDescent="0.25">
      <c r="N250" s="3"/>
    </row>
    <row r="251" spans="14:14" x14ac:dyDescent="0.25">
      <c r="N251" s="3"/>
    </row>
    <row r="252" spans="14:14" x14ac:dyDescent="0.25">
      <c r="N252" s="3"/>
    </row>
    <row r="253" spans="14:14" x14ac:dyDescent="0.25">
      <c r="N253" s="3"/>
    </row>
    <row r="254" spans="14:14" x14ac:dyDescent="0.25">
      <c r="N254" s="3"/>
    </row>
    <row r="255" spans="14:14" x14ac:dyDescent="0.25">
      <c r="N255" s="3"/>
    </row>
    <row r="256" spans="14:14" x14ac:dyDescent="0.25">
      <c r="N256" s="3"/>
    </row>
    <row r="257" spans="14:14" x14ac:dyDescent="0.25">
      <c r="N257" s="3"/>
    </row>
    <row r="258" spans="14:14" x14ac:dyDescent="0.25">
      <c r="N258" s="3"/>
    </row>
    <row r="259" spans="14:14" x14ac:dyDescent="0.25">
      <c r="N259" s="3"/>
    </row>
    <row r="260" spans="14:14" x14ac:dyDescent="0.25">
      <c r="N260" s="3"/>
    </row>
    <row r="261" spans="14:14" x14ac:dyDescent="0.25">
      <c r="N261" s="3"/>
    </row>
    <row r="262" spans="14:14" x14ac:dyDescent="0.25">
      <c r="N262" s="3"/>
    </row>
    <row r="263" spans="14:14" x14ac:dyDescent="0.25">
      <c r="N263" s="3"/>
    </row>
    <row r="264" spans="14:14" x14ac:dyDescent="0.25">
      <c r="N264" s="3"/>
    </row>
    <row r="265" spans="14:14" x14ac:dyDescent="0.25">
      <c r="N265" s="3"/>
    </row>
    <row r="266" spans="14:14" x14ac:dyDescent="0.25">
      <c r="N266" s="3"/>
    </row>
    <row r="267" spans="14:14" x14ac:dyDescent="0.25">
      <c r="N267" s="3"/>
    </row>
    <row r="268" spans="14:14" x14ac:dyDescent="0.25">
      <c r="N268" s="3"/>
    </row>
    <row r="269" spans="14:14" x14ac:dyDescent="0.25">
      <c r="N269" s="3"/>
    </row>
    <row r="270" spans="14:14" x14ac:dyDescent="0.25">
      <c r="N270" s="3"/>
    </row>
  </sheetData>
  <sortState ref="B4:W99">
    <sortCondition descending="1" ref="D4:D99"/>
  </sortState>
  <mergeCells count="9">
    <mergeCell ref="L1:O1"/>
    <mergeCell ref="P1:S1"/>
    <mergeCell ref="T1:W1"/>
    <mergeCell ref="E1:H1"/>
    <mergeCell ref="A1:A3"/>
    <mergeCell ref="B1:B3"/>
    <mergeCell ref="C1:C3"/>
    <mergeCell ref="D1:D3"/>
    <mergeCell ref="I1:K1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Пользователь Windows</cp:lastModifiedBy>
  <cp:lastPrinted>2021-01-28T02:29:55Z</cp:lastPrinted>
  <dcterms:created xsi:type="dcterms:W3CDTF">2020-11-30T08:45:25Z</dcterms:created>
  <dcterms:modified xsi:type="dcterms:W3CDTF">2021-02-18T08:40:58Z</dcterms:modified>
</cp:coreProperties>
</file>